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ba5c28f18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sto del lote" sheetId="1" r:id="R7b509cc7ef0541f2"/>
    <x:sheet xmlns:r="http://schemas.openxmlformats.org/officeDocument/2006/relationships" name="Guía de uso" sheetId="2" r:id="R58cd0e4315ed4f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&quot;–&quot;"/>
    <x:numFmt numFmtId="201" formatCode="#,##0"/>
    <x:numFmt numFmtId="202" formatCode="General"/>
    <x:numFmt numFmtId="203" formatCode="#,##0.00"/>
  </x:numFmts>
  <x:fonts count="9">
    <x:font>
      <x:sz val="11"/>
      <x:name val="Carlito"/>
    </x:font>
    <x:font>
      <x:sz val="11"/>
      <x:color rgb="FF222222"/>
      <x:name val="Arial"/>
    </x:font>
    <x:font>
      <x:b/>
      <x:sz val="16"/>
      <x:color rgb="FF000000"/>
      <x:name val="Arial"/>
    </x:font>
    <x:font>
      <x:b/>
      <x:sz val="11"/>
      <x:color rgb="FF222222"/>
      <x:name val="Arial"/>
    </x:font>
    <x:font>
      <x:b/>
      <x:sz val="15"/>
      <x:color rgb="FF222222"/>
      <x:name val="Arial"/>
    </x:font>
    <x:font>
      <x:sz val="11"/>
      <x:color rgb="FF0000FF"/>
      <x:name val="Arial"/>
    </x:font>
    <x:font>
      <x:b/>
      <x:sz val="11"/>
      <x:color rgb="FFFFFFFF"/>
      <x:name val="Arial"/>
    </x:font>
    <x:font>
      <x:b/>
      <x:sz val="16"/>
      <x:color rgb="FF222222"/>
      <x:name val="Arial"/>
    </x:font>
    <x:font>
      <x:sz val="10"/>
      <x:color rgb="FF22222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7EDF2"/>
      </x:patternFill>
    </x:fill>
    <x:fill>
      <x:patternFill patternType="solid">
        <x:fgColor rgb="FFFFF2CC"/>
      </x:patternFill>
    </x:fill>
    <x:fill>
      <x:patternFill patternType="solid">
        <x:fgColor rgb="FF203C59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CBD4DD"/>
      </x:bottom>
      <x:diagonal/>
    </x:border>
    <x:border>
      <x:left/>
      <x:right/>
      <x:top style="thin">
        <x:color rgb="FFCBD4DD"/>
      </x:top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20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200" fontId="6" fillId="4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200" fontId="3" fillId="0" borderId="2" xfId="0" applyNumberFormat="1" applyFont="1" applyFill="1" applyBorder="1" applyAlignment="1">
      <x:alignment vertical="center"/>
    </x:xf>
    <x:xf numFmtId="203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4" fillId="0" borderId="0" xfId="0" applyNumberFormat="1" applyFont="1" applyFill="1" applyBorder="1" applyAlignment="1">
      <x:alignment horizontal="right" vertical="center"/>
    </x:xf>
    <x:xf numFmtId="201" fontId="3" fillId="0" borderId="0" xfId="0" applyNumberFormat="1" applyFont="1" applyFill="1" applyBorder="1" applyAlignment="1">
      <x:alignment horizontal="right" vertical="center"/>
    </x:xf>
    <x:xf numFmtId="200" fontId="3" fillId="2" borderId="0" xfId="0" applyNumberFormat="1" applyFont="1" applyFill="1" applyBorder="1" applyAlignment="1">
      <x:alignment horizontal="right" vertical="center"/>
    </x:xf>
    <x:xf numFmtId="202" fontId="5" fillId="3" borderId="0" xfId="0" applyNumberFormat="1" applyFont="1" applyFill="1" applyBorder="1" applyAlignment="1">
      <x:alignment horizontal="right" vertical="center"/>
    </x:xf>
    <x:xf numFmtId="201" fontId="5" fillId="3" borderId="0" xfId="0" applyNumberFormat="1" applyFont="1" applyFill="1" applyBorder="1" applyAlignment="1">
      <x:alignment horizontal="right" vertical="center"/>
    </x:xf>
    <x:xf numFmtId="200" fontId="6" fillId="4" borderId="0" xfId="0" applyNumberFormat="1" applyFont="1" applyFill="1" applyBorder="1" applyAlignment="1">
      <x:alignment horizontal="right" vertical="center" wrapText="1"/>
    </x:xf>
    <x:xf numFmtId="200" fontId="3" fillId="0" borderId="2" xfId="0" applyNumberFormat="1" applyFont="1" applyFill="1" applyBorder="1" applyAlignment="1">
      <x:alignment horizontal="right" vertical="center"/>
    </x:xf>
    <x:xf numFmtId="203" fontId="5" fillId="3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8c39b6dea4dd3" /><Relationship Type="http://schemas.openxmlformats.org/officeDocument/2006/relationships/theme" Target="/xl/theme/theme1.xml" Id="R1bdd084ac277453d" /><Relationship Type="http://schemas.openxmlformats.org/officeDocument/2006/relationships/sharedStrings" Target="/xl/sharedStrings.xml" Id="Rf39a8a8bc90540d0" /><Relationship Type="http://schemas.openxmlformats.org/officeDocument/2006/relationships/worksheet" Target="/xl/worksheets/sheet1.xml" Id="R7b509cc7ef0541f2" /><Relationship Type="http://schemas.openxmlformats.org/officeDocument/2006/relationships/worksheet" Target="/xl/worksheets/sheet2.xml" Id="R58cd0e4315ed4f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C59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2" hidden="0" customWidth="1"/>
    <x:col min="2" max="2" width="12" hidden="0" customWidth="1"/>
    <x:col min="3" max="3" width="16" hidden="0" customWidth="1"/>
    <x:col min="4" max="4" width="16" hidden="0" customWidth="1"/>
    <x:col min="5" max="5" width="16" hidden="0" customWidth="1"/>
    <x:col min="6" max="6" width="17" hidden="0" customWidth="1"/>
    <x:col min="7" max="7" width="20" hidden="0" customWidth="1"/>
    <x:col min="8" max="8" width="3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3" t="str">
        <x:v>Plantilla para calcular costos de producción</x:v>
      </x:c>
      <x:c r="B2" s="2"/>
      <x:c r="C2" s="2"/>
      <x:c r="D2" s="2"/>
      <x:c r="E2" s="2"/>
      <x:c r="F2" s="2"/>
      <x:c r="G2" s="2"/>
      <x:c r="H2" s="2"/>
    </x:row>
    <x:row r="3" ht="23" customHeight="1">
      <x:c r="A3" s="2" t="str">
        <x:v>Evidence Technology. Un lote terminado, un producto y una moneda: MXN.</x:v>
      </x:c>
      <x:c r="B3" s="2"/>
      <x:c r="C3" s="2"/>
      <x:c r="D3" s="2"/>
      <x:c r="E3" s="2"/>
      <x:c r="F3" s="2"/>
      <x:c r="G3" s="2"/>
      <x:c r="H3" s="2"/>
    </x:row>
    <x:row r="4" ht="27" customHeight="1">
      <x:c r="A4" s="2" t="str">
        <x:v>Ejemplo ficticio editable. Celdas amarillas para capturar; fórmulas en negro. Lee la guía antes de sustituir datos.</x:v>
      </x:c>
      <x:c r="B4" s="2"/>
      <x:c r="C4" s="2"/>
      <x:c r="D4" s="2"/>
      <x:c r="E4" s="2"/>
      <x:c r="F4" s="2"/>
      <x:c r="G4" s="2"/>
      <x:c r="H4" s="2"/>
    </x:row>
    <x:row r="5" ht="23" customHeight="1">
      <x:c r="A5" s="4"/>
      <x:c r="B5" s="4"/>
      <x:c r="C5" s="4"/>
      <x:c r="D5" s="4"/>
      <x:c r="E5" s="4"/>
      <x:c r="F5" s="4"/>
      <x:c r="G5" s="4"/>
      <x:c r="H5" s="4"/>
    </x:row>
    <x:row r="6" ht="30" customHeight="1">
      <x:c r="A6" s="6" t="str">
        <x:v>Costo total de producción</x:v>
      </x:c>
      <x:c r="B6" s="6"/>
      <x:c r="C6" s="7"/>
      <x:c r="D6" s="7"/>
      <x:c r="E6" s="7"/>
      <x:c r="F6" s="7"/>
      <x:c r="G6" s="33" t="n">
        <x:f>IF(COUNT(G10:G13)=4,SUM(G10:G13),"n.a.")</x:f>
        <x:v>17580</x:v>
      </x:c>
      <x:c r="H6" s="41" t="str">
        <x:f>IF(ISNUMBER(G6),"MXN. Revisa costos incluidos.","Completa las filas con avisos.")</x:f>
        <x:v>MXN. Revisa costos incluidos.</x:v>
      </x:c>
    </x:row>
    <x:row r="7" ht="30" customHeight="1">
      <x:c r="A7" s="6" t="str">
        <x:v>Costo por unidad aceptada</x:v>
      </x:c>
      <x:c r="B7" s="6"/>
      <x:c r="C7" s="7"/>
      <x:c r="D7" s="7"/>
      <x:c r="E7" s="7"/>
      <x:c r="F7" s="7"/>
      <x:c r="G7" s="33" t="n">
        <x:f>IF(AND(ISNUMBER(G6),ISNUMBER(G18),G18&gt;0,G19="Sí"),G6/G18,"n.a.")</x:f>
        <x:v>175.8</x:v>
      </x:c>
      <x:c r="H7" s="41" t="str">
        <x:f>IF(G19&lt;&gt;"Sí","Confirma el cierre del lote.",IF(OR(NOT(ISNUMBER(G18)),G18&lt;=0),"Captura unidades aceptadas.","MXN por unidad aceptada."))</x:f>
        <x:v>MXN por unidad aceptada.</x:v>
      </x:c>
    </x:row>
    <x:row r="8" ht="30" customHeight="1">
      <x:c r="A8" s="6" t="str">
        <x:v>Unidades aceptadas</x:v>
      </x:c>
      <x:c r="B8" s="6"/>
      <x:c r="C8" s="7"/>
      <x:c r="D8" s="7"/>
      <x:c r="E8" s="7"/>
      <x:c r="F8" s="7"/>
      <x:c r="G8" s="34" t="n">
        <x:f>IF(ISNUMBER(G18),G18,"n.a.")</x:f>
        <x:v>100</x:v>
      </x:c>
      <x:c r="H8" s="41"/>
    </x:row>
    <x:row r="9" ht="23" customHeight="1">
      <x:c r="A9" s="2"/>
      <x:c r="B9" s="2"/>
      <x:c r="C9" s="5"/>
      <x:c r="D9" s="5"/>
      <x:c r="E9" s="5"/>
      <x:c r="F9" s="5"/>
      <x:c r="G9" s="32"/>
      <x:c r="H9" s="42"/>
    </x:row>
    <x:row r="10" ht="23" customHeight="1">
      <x:c r="A10" s="2" t="str">
        <x:v>Materiales netos</x:v>
      </x:c>
      <x:c r="B10" s="2"/>
      <x:c r="C10" s="5"/>
      <x:c r="D10" s="5"/>
      <x:c r="E10" s="5"/>
      <x:c r="F10" s="5"/>
      <x:c r="G10" s="32" t="n">
        <x:f>G35</x:f>
        <x:v>11100</x:v>
      </x:c>
      <x:c r="H10" s="42"/>
    </x:row>
    <x:row r="11" ht="23" customHeight="1">
      <x:c r="A11" s="2" t="str">
        <x:v>Mano de obra directa</x:v>
      </x:c>
      <x:c r="B11" s="2"/>
      <x:c r="C11" s="5"/>
      <x:c r="D11" s="5"/>
      <x:c r="E11" s="5"/>
      <x:c r="F11" s="5"/>
      <x:c r="G11" s="32" t="n">
        <x:f>G46</x:f>
        <x:v>4080</x:v>
      </x:c>
      <x:c r="H11" s="42"/>
    </x:row>
    <x:row r="12" ht="23" customHeight="1">
      <x:c r="A12" s="2" t="str">
        <x:v>Servicios directos externos</x:v>
      </x:c>
      <x:c r="B12" s="2"/>
      <x:c r="C12" s="5"/>
      <x:c r="D12" s="5"/>
      <x:c r="E12" s="5"/>
      <x:c r="F12" s="5"/>
      <x:c r="G12" s="32" t="n">
        <x:f>G69</x:f>
        <x:v>0</x:v>
      </x:c>
      <x:c r="H12" s="42"/>
    </x:row>
    <x:row r="13" ht="23" customHeight="1">
      <x:c r="A13" s="2" t="str">
        <x:v>Indirectos asignados al lote</x:v>
      </x:c>
      <x:c r="B13" s="2"/>
      <x:c r="C13" s="5"/>
      <x:c r="D13" s="5"/>
      <x:c r="E13" s="5"/>
      <x:c r="F13" s="5"/>
      <x:c r="G13" s="32" t="n">
        <x:f>G59</x:f>
        <x:v>2400</x:v>
      </x:c>
      <x:c r="H13" s="42"/>
    </x:row>
    <x:row r="14" ht="23" customHeight="1">
      <x:c r="A14" s="2"/>
      <x:c r="B14" s="2"/>
      <x:c r="C14" s="5"/>
      <x:c r="D14" s="5"/>
      <x:c r="E14" s="5"/>
      <x:c r="F14" s="5"/>
      <x:c r="G14" s="32"/>
      <x:c r="H14" s="42"/>
    </x:row>
    <x:row r="15" ht="28" customHeight="1">
      <x:c r="A15" s="12" t="str">
        <x:v>Datos del lote</x:v>
      </x:c>
      <x:c r="B15" s="12"/>
      <x:c r="C15" s="13"/>
      <x:c r="D15" s="13"/>
      <x:c r="E15" s="13"/>
      <x:c r="F15" s="13"/>
      <x:c r="G15" s="35"/>
      <x:c r="H15" s="43"/>
    </x:row>
    <x:row r="16" ht="23" customHeight="1">
      <x:c r="A16" s="2" t="str">
        <x:v>Producto</x:v>
      </x:c>
      <x:c r="B16" s="2"/>
      <x:c r="C16" s="5"/>
      <x:c r="D16" s="5"/>
      <x:c r="E16" s="5"/>
      <x:c r="F16" s="5"/>
      <x:c r="G16" s="36" t="str">
        <x:v>Pieza de ejemplo</x:v>
      </x:c>
      <x:c r="H16" s="42"/>
    </x:row>
    <x:row r="17" ht="23" customHeight="1">
      <x:c r="A17" s="2" t="str">
        <x:v>Orden o lote</x:v>
      </x:c>
      <x:c r="B17" s="2"/>
      <x:c r="C17" s="5"/>
      <x:c r="D17" s="5"/>
      <x:c r="E17" s="5"/>
      <x:c r="F17" s="5"/>
      <x:c r="G17" s="36" t="str">
        <x:v>OP EJEMPLO 001</x:v>
      </x:c>
      <x:c r="H17" s="42"/>
    </x:row>
    <x:row r="18" ht="23" customHeight="1">
      <x:c r="A18" s="2" t="str">
        <x:v>Unidades aceptadas</x:v>
      </x:c>
      <x:c r="B18" s="2"/>
      <x:c r="C18" s="5"/>
      <x:c r="D18" s="5"/>
      <x:c r="E18" s="5"/>
      <x:c r="F18" s="5"/>
      <x:c r="G18" s="37" t="n">
        <x:v>100</x:v>
      </x:c>
      <x:c r="H18" s="42"/>
    </x:row>
    <x:row r="19" ht="23" customHeight="1">
      <x:c r="A19" s="2" t="str">
        <x:v>Lote terminado y conciliado</x:v>
      </x:c>
      <x:c r="B19" s="2"/>
      <x:c r="C19" s="5"/>
      <x:c r="D19" s="5"/>
      <x:c r="E19" s="5"/>
      <x:c r="F19" s="5"/>
      <x:c r="G19" s="36" t="str">
        <x:v>Sí</x:v>
      </x:c>
      <x:c r="H19" s="42"/>
    </x:row>
    <x:row r="20" ht="23" customHeight="1">
      <x:c r="A20" s="2" t="str">
        <x:v>Periodo de indirectos</x:v>
      </x:c>
      <x:c r="B20" s="2"/>
      <x:c r="C20" s="5"/>
      <x:c r="D20" s="5"/>
      <x:c r="E20" s="5"/>
      <x:c r="F20" s="5"/>
      <x:c r="G20" s="36" t="str">
        <x:v>Mes de ejemplo</x:v>
      </x:c>
      <x:c r="H20" s="42"/>
    </x:row>
    <x:row r="21" ht="23" customHeight="1">
      <x:c r="A21" s="2" t="str">
        <x:v>Usa datos del mismo lote y periodo. No calcules costo unitario de lotes con trabajo aún en proceso.</x:v>
      </x:c>
      <x:c r="B21" s="2"/>
      <x:c r="C21" s="5"/>
      <x:c r="D21" s="5"/>
      <x:c r="E21" s="5"/>
      <x:c r="F21" s="5"/>
      <x:c r="G21" s="32"/>
      <x:c r="H21" s="42"/>
    </x:row>
    <x:row r="22" ht="23" customHeight="1">
      <x:c r="A22" s="2"/>
      <x:c r="B22" s="2"/>
      <x:c r="C22" s="5"/>
      <x:c r="D22" s="5"/>
      <x:c r="E22" s="5"/>
      <x:c r="F22" s="5"/>
      <x:c r="G22" s="32"/>
      <x:c r="H22" s="42"/>
    </x:row>
    <x:row r="23" ht="28" customHeight="1">
      <x:c r="A23" s="12" t="str">
        <x:v>Materiales entregados y devoluciones utilizables</x:v>
      </x:c>
      <x:c r="B23" s="12"/>
      <x:c r="C23" s="13"/>
      <x:c r="D23" s="13"/>
      <x:c r="E23" s="13"/>
      <x:c r="F23" s="13"/>
      <x:c r="G23" s="35"/>
      <x:c r="H23" s="43"/>
    </x:row>
    <x:row r="24" ht="38" customHeight="1">
      <x:c r="A24" s="24" t="str">
        <x:v>Material</x:v>
      </x:c>
      <x:c r="B24" s="24" t="str">
        <x:v>Unidad</x:v>
      </x:c>
      <x:c r="C24" s="25" t="str">
        <x:v>Entregado</x:v>
      </x:c>
      <x:c r="D24" s="25" t="str">
        <x:v>Devuelto</x:v>
      </x:c>
      <x:c r="E24" s="25" t="str">
        <x:v>Uso neto</x:v>
      </x:c>
      <x:c r="F24" s="25" t="str">
        <x:v>Costo MXN por unidad</x:v>
      </x:c>
      <x:c r="G24" s="38" t="str">
        <x:v>Costo MXN</x:v>
      </x:c>
      <x:c r="H24" s="24" t="str">
        <x:v>Revisión</x:v>
      </x:c>
    </x:row>
    <x:row r="25" ht="23" customHeight="1">
      <x:c r="A25" s="27" t="str">
        <x:v>Materia prima</x:v>
      </x:c>
      <x:c r="B25" s="27" t="str">
        <x:v>kg</x:v>
      </x:c>
      <x:c r="C25" s="31" t="n">
        <x:v>220</x:v>
      </x:c>
      <x:c r="D25" s="31" t="n">
        <x:v>10</x:v>
      </x:c>
      <x:c r="E25" s="32" t="n">
        <x:f>IF(H25="Completo",C25-D25,"")</x:f>
        <x:v>210</x:v>
      </x:c>
      <x:c r="F25" s="31" t="n">
        <x:v>50</x:v>
      </x:c>
      <x:c r="G25" s="32" t="n">
        <x:f>IF(H25="Completo",E25*F25,"")</x:f>
        <x:v>10500</x:v>
      </x:c>
      <x:c r="H25" s="42" t="str">
        <x:f>IF(COUNTA(A25:D25,F25)=0,"Sin usar",IF(OR(A25="",B25="",COUNT(C25:D25,F25)&lt;&gt;3),"Revisar datos",IF(OR(C25&lt;0,D25&lt;0,F25&lt;0,D25&gt;C25),"Revisar cantidades","Completo")))</x:f>
        <x:v>Completo</x:v>
      </x:c>
    </x:row>
    <x:row r="26" ht="23" customHeight="1">
      <x:c r="A26" s="27" t="str">
        <x:v>Consumible directo</x:v>
      </x:c>
      <x:c r="B26" s="27" t="str">
        <x:v>unidad</x:v>
      </x:c>
      <x:c r="C26" s="31" t="n">
        <x:v>2</x:v>
      </x:c>
      <x:c r="D26" s="31" t="n">
        <x:v>0</x:v>
      </x:c>
      <x:c r="E26" s="32" t="n">
        <x:f>IF(H26="Completo",C26-D26,"")</x:f>
        <x:v>2</x:v>
      </x:c>
      <x:c r="F26" s="31" t="n">
        <x:v>300</x:v>
      </x:c>
      <x:c r="G26" s="32" t="n">
        <x:f>IF(H26="Completo",E26*F26,"")</x:f>
        <x:v>600</x:v>
      </x:c>
      <x:c r="H26" s="42" t="str">
        <x:f>IF(COUNTA(A26:D26,F26)=0,"Sin usar",IF(OR(A26="",B26="",COUNT(C26:D26,F26)&lt;&gt;3),"Revisar datos",IF(OR(C26&lt;0,D26&lt;0,F26&lt;0,D26&gt;C26),"Revisar cantidades","Completo")))</x:f>
        <x:v>Completo</x:v>
      </x:c>
    </x:row>
    <x:row r="27" ht="23" customHeight="1">
      <x:c r="A27" s="27"/>
      <x:c r="B27" s="27"/>
      <x:c r="C27" s="31"/>
      <x:c r="D27" s="31"/>
      <x:c r="E27" s="32" t="str">
        <x:f>IF(H27="Completo",C27-D27,"")</x:f>
      </x:c>
      <x:c r="F27" s="31"/>
      <x:c r="G27" s="32" t="str">
        <x:f>IF(H27="Completo",E27*F27,"")</x:f>
      </x:c>
      <x:c r="H27" s="42" t="str">
        <x:f>IF(COUNTA(A27:D27,F27)=0,"Sin usar",IF(OR(A27="",B27="",COUNT(C27:D27,F27)&lt;&gt;3),"Revisar datos",IF(OR(C27&lt;0,D27&lt;0,F27&lt;0,D27&gt;C27),"Revisar cantidades","Completo")))</x:f>
        <x:v>Sin usar</x:v>
      </x:c>
    </x:row>
    <x:row r="28" ht="23" customHeight="1">
      <x:c r="A28" s="27"/>
      <x:c r="B28" s="27"/>
      <x:c r="C28" s="31"/>
      <x:c r="D28" s="31"/>
      <x:c r="E28" s="32" t="str">
        <x:f>IF(H28="Completo",C28-D28,"")</x:f>
      </x:c>
      <x:c r="F28" s="31"/>
      <x:c r="G28" s="32" t="str">
        <x:f>IF(H28="Completo",E28*F28,"")</x:f>
      </x:c>
      <x:c r="H28" s="42" t="str">
        <x:f>IF(COUNTA(A28:D28,F28)=0,"Sin usar",IF(OR(A28="",B28="",COUNT(C28:D28,F28)&lt;&gt;3),"Revisar datos",IF(OR(C28&lt;0,D28&lt;0,F28&lt;0,D28&gt;C28),"Revisar cantidades","Completo")))</x:f>
        <x:v>Sin usar</x:v>
      </x:c>
    </x:row>
    <x:row r="29" ht="23" customHeight="1">
      <x:c r="A29" s="27"/>
      <x:c r="B29" s="27"/>
      <x:c r="C29" s="31"/>
      <x:c r="D29" s="31"/>
      <x:c r="E29" s="32" t="str">
        <x:f>IF(H29="Completo",C29-D29,"")</x:f>
      </x:c>
      <x:c r="F29" s="31"/>
      <x:c r="G29" s="32" t="str">
        <x:f>IF(H29="Completo",E29*F29,"")</x:f>
      </x:c>
      <x:c r="H29" s="42" t="str">
        <x:f>IF(COUNTA(A29:D29,F29)=0,"Sin usar",IF(OR(A29="",B29="",COUNT(C29:D29,F29)&lt;&gt;3),"Revisar datos",IF(OR(C29&lt;0,D29&lt;0,F29&lt;0,D29&gt;C29),"Revisar cantidades","Completo")))</x:f>
        <x:v>Sin usar</x:v>
      </x:c>
    </x:row>
    <x:row r="30" ht="23" customHeight="1">
      <x:c r="A30" s="27"/>
      <x:c r="B30" s="27"/>
      <x:c r="C30" s="31"/>
      <x:c r="D30" s="31"/>
      <x:c r="E30" s="32" t="str">
        <x:f>IF(H30="Completo",C30-D30,"")</x:f>
      </x:c>
      <x:c r="F30" s="31"/>
      <x:c r="G30" s="32" t="str">
        <x:f>IF(H30="Completo",E30*F30,"")</x:f>
      </x:c>
      <x:c r="H30" s="42" t="str">
        <x:f>IF(COUNTA(A30:D30,F30)=0,"Sin usar",IF(OR(A30="",B30="",COUNT(C30:D30,F30)&lt;&gt;3),"Revisar datos",IF(OR(C30&lt;0,D30&lt;0,F30&lt;0,D30&gt;C30),"Revisar cantidades","Completo")))</x:f>
        <x:v>Sin usar</x:v>
      </x:c>
    </x:row>
    <x:row r="31" ht="23" customHeight="1">
      <x:c r="A31" s="27"/>
      <x:c r="B31" s="27"/>
      <x:c r="C31" s="31"/>
      <x:c r="D31" s="31"/>
      <x:c r="E31" s="32" t="str">
        <x:f>IF(H31="Completo",C31-D31,"")</x:f>
      </x:c>
      <x:c r="F31" s="31"/>
      <x:c r="G31" s="32" t="str">
        <x:f>IF(H31="Completo",E31*F31,"")</x:f>
      </x:c>
      <x:c r="H31" s="42" t="str">
        <x:f>IF(COUNTA(A31:D31,F31)=0,"Sin usar",IF(OR(A31="",B31="",COUNT(C31:D31,F31)&lt;&gt;3),"Revisar datos",IF(OR(C31&lt;0,D31&lt;0,F31&lt;0,D31&gt;C31),"Revisar cantidades","Completo")))</x:f>
        <x:v>Sin usar</x:v>
      </x:c>
    </x:row>
    <x:row r="32" ht="23" customHeight="1">
      <x:c r="A32" s="27"/>
      <x:c r="B32" s="27"/>
      <x:c r="C32" s="31"/>
      <x:c r="D32" s="31"/>
      <x:c r="E32" s="32" t="str">
        <x:f>IF(H32="Completo",C32-D32,"")</x:f>
      </x:c>
      <x:c r="F32" s="31"/>
      <x:c r="G32" s="32" t="str">
        <x:f>IF(H32="Completo",E32*F32,"")</x:f>
      </x:c>
      <x:c r="H32" s="42" t="str">
        <x:f>IF(COUNTA(A32:D32,F32)=0,"Sin usar",IF(OR(A32="",B32="",COUNT(C32:D32,F32)&lt;&gt;3),"Revisar datos",IF(OR(C32&lt;0,D32&lt;0,F32&lt;0,D32&gt;C32),"Revisar cantidades","Completo")))</x:f>
        <x:v>Sin usar</x:v>
      </x:c>
    </x:row>
    <x:row r="33" ht="23" customHeight="1">
      <x:c r="A33" s="27"/>
      <x:c r="B33" s="27"/>
      <x:c r="C33" s="31"/>
      <x:c r="D33" s="31"/>
      <x:c r="E33" s="32" t="str">
        <x:f>IF(H33="Completo",C33-D33,"")</x:f>
      </x:c>
      <x:c r="F33" s="31"/>
      <x:c r="G33" s="32" t="str">
        <x:f>IF(H33="Completo",E33*F33,"")</x:f>
      </x:c>
      <x:c r="H33" s="42" t="str">
        <x:f>IF(COUNTA(A33:D33,F33)=0,"Sin usar",IF(OR(A33="",B33="",COUNT(C33:D33,F33)&lt;&gt;3),"Revisar datos",IF(OR(C33&lt;0,D33&lt;0,F33&lt;0,D33&gt;C33),"Revisar cantidades","Completo")))</x:f>
        <x:v>Sin usar</x:v>
      </x:c>
    </x:row>
    <x:row r="34" ht="23" customHeight="1">
      <x:c r="A34" s="27"/>
      <x:c r="B34" s="27"/>
      <x:c r="C34" s="31"/>
      <x:c r="D34" s="31"/>
      <x:c r="E34" s="32" t="str">
        <x:f>IF(H34="Completo",C34-D34,"")</x:f>
      </x:c>
      <x:c r="F34" s="31"/>
      <x:c r="G34" s="32" t="str">
        <x:f>IF(H34="Completo",E34*F34,"")</x:f>
      </x:c>
      <x:c r="H34" s="42" t="str">
        <x:f>IF(COUNTA(A34:D34,F34)=0,"Sin usar",IF(OR(A34="",B34="",COUNT(C34:D34,F34)&lt;&gt;3),"Revisar datos",IF(OR(C34&lt;0,D34&lt;0,F34&lt;0,D34&gt;C34),"Revisar cantidades","Completo")))</x:f>
        <x:v>Sin usar</x:v>
      </x:c>
    </x:row>
    <x:row r="35" ht="23" customHeight="1">
      <x:c r="A35" s="28" t="str">
        <x:v>Total de materiales</x:v>
      </x:c>
      <x:c r="B35" s="28"/>
      <x:c r="C35" s="29"/>
      <x:c r="D35" s="29"/>
      <x:c r="E35" s="29"/>
      <x:c r="F35" s="29"/>
      <x:c r="G35" s="39" t="n">
        <x:f>IF(OR(COUNT(G25:G34)=0,(COUNTIFS(H25:H34,"Revisar datos")+COUNTIFS(H25:H34,"Revisar cantidades"))&gt;0),"n.a.",SUM(G25:G34))</x:f>
        <x:v>11100</x:v>
      </x:c>
      <x:c r="H35" s="44"/>
    </x:row>
    <x:row r="36" ht="23" customHeight="1">
      <x:c r="A36" s="2" t="str">
        <x:v>Captura 0 si no hubo devolución. Misma unidad y costo para salida y devolución; verifica valuación.</x:v>
      </x:c>
      <x:c r="B36" s="2"/>
      <x:c r="C36" s="5"/>
      <x:c r="D36" s="5"/>
      <x:c r="E36" s="5"/>
      <x:c r="F36" s="5"/>
      <x:c r="G36" s="32"/>
      <x:c r="H36" s="42"/>
    </x:row>
    <x:row r="37" ht="23" customHeight="1">
      <x:c r="A37" s="2"/>
      <x:c r="B37" s="2"/>
      <x:c r="C37" s="5"/>
      <x:c r="D37" s="5"/>
      <x:c r="E37" s="5"/>
      <x:c r="F37" s="5"/>
      <x:c r="G37" s="32"/>
      <x:c r="H37" s="42"/>
    </x:row>
    <x:row r="38" ht="28" customHeight="1">
      <x:c r="A38" s="12" t="str">
        <x:v>Mano de obra directa</x:v>
      </x:c>
      <x:c r="B38" s="12"/>
      <x:c r="C38" s="13"/>
      <x:c r="D38" s="13"/>
      <x:c r="E38" s="13"/>
      <x:c r="F38" s="13"/>
      <x:c r="G38" s="35"/>
      <x:c r="H38" s="43"/>
    </x:row>
    <x:row r="39" ht="38" customHeight="1">
      <x:c r="A39" s="24" t="str">
        <x:v>Operación</x:v>
      </x:c>
      <x:c r="B39" s="24" t="str">
        <x:v>Unidad</x:v>
      </x:c>
      <x:c r="C39" s="25" t="str">
        <x:v>Horas</x:v>
      </x:c>
      <x:c r="D39" s="25" t="str"/>
      <x:c r="E39" s="25" t="str"/>
      <x:c r="F39" s="25" t="str">
        <x:v>Tarifa MXN por hora</x:v>
      </x:c>
      <x:c r="G39" s="38" t="str">
        <x:v>Costo MXN</x:v>
      </x:c>
      <x:c r="H39" s="24" t="str">
        <x:v>Revisión</x:v>
      </x:c>
    </x:row>
    <x:row r="40" ht="23" customHeight="1">
      <x:c r="A40" s="27" t="str">
        <x:v>Fabricación</x:v>
      </x:c>
      <x:c r="B40" s="27" t="str">
        <x:v>hora</x:v>
      </x:c>
      <x:c r="C40" s="31" t="n">
        <x:v>24</x:v>
      </x:c>
      <x:c r="D40" s="32"/>
      <x:c r="E40" s="32"/>
      <x:c r="F40" s="31" t="n">
        <x:v>120</x:v>
      </x:c>
      <x:c r="G40" s="32" t="n">
        <x:f>IF(H40="Completo",C40*F40,"")</x:f>
        <x:v>2880</x:v>
      </x:c>
      <x:c r="H40" s="42" t="str">
        <x:f>IF(COUNTA(A40:C40,F40)=0,"Sin usar",IF(OR(A40="",B40&lt;&gt;"hora",COUNT(C40,F40)&lt;&gt;2),"Revisar datos",IF(OR(C40&lt;0,F40&lt;0),"Revisar cantidades","Completo")))</x:f>
        <x:v>Completo</x:v>
      </x:c>
    </x:row>
    <x:row r="41" ht="23" customHeight="1">
      <x:c r="A41" s="27" t="str">
        <x:v>Preparación</x:v>
      </x:c>
      <x:c r="B41" s="27" t="str">
        <x:v>hora</x:v>
      </x:c>
      <x:c r="C41" s="31" t="n">
        <x:v>8</x:v>
      </x:c>
      <x:c r="D41" s="32"/>
      <x:c r="E41" s="32"/>
      <x:c r="F41" s="31" t="n">
        <x:v>150</x:v>
      </x:c>
      <x:c r="G41" s="32" t="n">
        <x:f>IF(H41="Completo",C41*F41,"")</x:f>
        <x:v>1200</x:v>
      </x:c>
      <x:c r="H41" s="42" t="str">
        <x:f>IF(COUNTA(A41:C41,F41)=0,"Sin usar",IF(OR(A41="",B41&lt;&gt;"hora",COUNT(C41,F41)&lt;&gt;2),"Revisar datos",IF(OR(C41&lt;0,F41&lt;0),"Revisar cantidades","Completo")))</x:f>
        <x:v>Completo</x:v>
      </x:c>
    </x:row>
    <x:row r="42" ht="23" customHeight="1">
      <x:c r="A42" s="27"/>
      <x:c r="B42" s="27"/>
      <x:c r="C42" s="31"/>
      <x:c r="D42" s="32"/>
      <x:c r="E42" s="32"/>
      <x:c r="F42" s="31"/>
      <x:c r="G42" s="32" t="str">
        <x:f>IF(H42="Completo",C42*F42,"")</x:f>
      </x:c>
      <x:c r="H42" s="42" t="str">
        <x:f>IF(COUNTA(A42:C42,F42)=0,"Sin usar",IF(OR(A42="",B42&lt;&gt;"hora",COUNT(C42,F42)&lt;&gt;2),"Revisar datos",IF(OR(C42&lt;0,F42&lt;0),"Revisar cantidades","Completo")))</x:f>
        <x:v>Sin usar</x:v>
      </x:c>
    </x:row>
    <x:row r="43" ht="23" customHeight="1">
      <x:c r="A43" s="27"/>
      <x:c r="B43" s="27"/>
      <x:c r="C43" s="31"/>
      <x:c r="D43" s="32"/>
      <x:c r="E43" s="32"/>
      <x:c r="F43" s="31"/>
      <x:c r="G43" s="32" t="str">
        <x:f>IF(H43="Completo",C43*F43,"")</x:f>
      </x:c>
      <x:c r="H43" s="42" t="str">
        <x:f>IF(COUNTA(A43:C43,F43)=0,"Sin usar",IF(OR(A43="",B43&lt;&gt;"hora",COUNT(C43,F43)&lt;&gt;2),"Revisar datos",IF(OR(C43&lt;0,F43&lt;0),"Revisar cantidades","Completo")))</x:f>
        <x:v>Sin usar</x:v>
      </x:c>
    </x:row>
    <x:row r="44" ht="23" customHeight="1">
      <x:c r="A44" s="27"/>
      <x:c r="B44" s="27"/>
      <x:c r="C44" s="31"/>
      <x:c r="D44" s="32"/>
      <x:c r="E44" s="32"/>
      <x:c r="F44" s="31"/>
      <x:c r="G44" s="32" t="str">
        <x:f>IF(H44="Completo",C44*F44,"")</x:f>
      </x:c>
      <x:c r="H44" s="42" t="str">
        <x:f>IF(COUNTA(A44:C44,F44)=0,"Sin usar",IF(OR(A44="",B44&lt;&gt;"hora",COUNT(C44,F44)&lt;&gt;2),"Revisar datos",IF(OR(C44&lt;0,F44&lt;0),"Revisar cantidades","Completo")))</x:f>
        <x:v>Sin usar</x:v>
      </x:c>
    </x:row>
    <x:row r="45" ht="23" customHeight="1">
      <x:c r="A45" s="27"/>
      <x:c r="B45" s="27"/>
      <x:c r="C45" s="31"/>
      <x:c r="D45" s="32"/>
      <x:c r="E45" s="32"/>
      <x:c r="F45" s="31"/>
      <x:c r="G45" s="32" t="str">
        <x:f>IF(H45="Completo",C45*F45,"")</x:f>
      </x:c>
      <x:c r="H45" s="42" t="str">
        <x:f>IF(COUNTA(A45:C45,F45)=0,"Sin usar",IF(OR(A45="",B45&lt;&gt;"hora",COUNT(C45,F45)&lt;&gt;2),"Revisar datos",IF(OR(C45&lt;0,F45&lt;0),"Revisar cantidades","Completo")))</x:f>
        <x:v>Sin usar</x:v>
      </x:c>
    </x:row>
    <x:row r="46" ht="23" customHeight="1">
      <x:c r="A46" s="28" t="str">
        <x:v>Total de mano de obra</x:v>
      </x:c>
      <x:c r="B46" s="28"/>
      <x:c r="C46" s="29"/>
      <x:c r="D46" s="29"/>
      <x:c r="E46" s="29"/>
      <x:c r="F46" s="29"/>
      <x:c r="G46" s="39" t="n">
        <x:f>IF(OR(COUNT(G40:G45)=0,(COUNTIFS(H40:H45,"Revisar datos")+COUNTIFS(H40:H45,"Revisar cantidades"))&gt;0),"n.a.",SUM(G40:G45))</x:f>
        <x:v>4080</x:v>
      </x:c>
      <x:c r="H46" s="44"/>
    </x:row>
    <x:row r="47" ht="23" customHeight="1">
      <x:c r="A47" s="2" t="str">
        <x:v>Tarifa de costo laboral, sin utilidad comercial. Incluye cargas acordadas; evita duplicarlas en indirectos.</x:v>
      </x:c>
      <x:c r="B47" s="2"/>
      <x:c r="C47" s="5"/>
      <x:c r="D47" s="5"/>
      <x:c r="E47" s="5"/>
      <x:c r="F47" s="5"/>
      <x:c r="G47" s="32"/>
      <x:c r="H47" s="42"/>
    </x:row>
    <x:row r="48" ht="23" customHeight="1">
      <x:c r="A48" s="2"/>
      <x:c r="B48" s="2"/>
      <x:c r="C48" s="5"/>
      <x:c r="D48" s="5"/>
      <x:c r="E48" s="5"/>
      <x:c r="F48" s="5"/>
      <x:c r="G48" s="32"/>
      <x:c r="H48" s="42"/>
    </x:row>
    <x:row r="49" ht="28" customHeight="1">
      <x:c r="A49" s="12" t="str">
        <x:v>Indirectos con base en horas máquina</x:v>
      </x:c>
      <x:c r="B49" s="12"/>
      <x:c r="C49" s="13"/>
      <x:c r="D49" s="13"/>
      <x:c r="E49" s="13"/>
      <x:c r="F49" s="13"/>
      <x:c r="G49" s="35"/>
      <x:c r="H49" s="43"/>
    </x:row>
    <x:row r="50" ht="23" customHeight="1">
      <x:c r="A50" s="2" t="str">
        <x:v>Indirectos fijos del periodo MXN</x:v>
      </x:c>
      <x:c r="B50" s="2"/>
      <x:c r="C50" s="5"/>
      <x:c r="D50" s="5"/>
      <x:c r="E50" s="5"/>
      <x:c r="F50" s="5"/>
      <x:c r="G50" s="31" t="n">
        <x:v>30000</x:v>
      </x:c>
      <x:c r="H50" s="42" t="str">
        <x:f>IF(AND(COUNT(G50:G54)=5,MIN(G50:G54)&gt;=0,G51&gt;0,G52&gt;0,G53&lt;=G52),"Completo","Revisar datos o base")</x:f>
        <x:v>Completo</x:v>
      </x:c>
    </x:row>
    <x:row r="51" ht="23" customHeight="1">
      <x:c r="A51" s="2" t="str">
        <x:v>Capacidad normal del periodo en horas</x:v>
      </x:c>
      <x:c r="B51" s="2"/>
      <x:c r="C51" s="5"/>
      <x:c r="D51" s="5"/>
      <x:c r="E51" s="5"/>
      <x:c r="F51" s="5"/>
      <x:c r="G51" s="40" t="n">
        <x:v>200</x:v>
      </x:c>
      <x:c r="H51" s="42"/>
    </x:row>
    <x:row r="52" ht="23" customHeight="1">
      <x:c r="A52" s="2" t="str">
        <x:v>Horas máquina reales del periodo</x:v>
      </x:c>
      <x:c r="B52" s="2"/>
      <x:c r="C52" s="5"/>
      <x:c r="D52" s="5"/>
      <x:c r="E52" s="5"/>
      <x:c r="F52" s="5"/>
      <x:c r="G52" s="40" t="n">
        <x:v>160</x:v>
      </x:c>
      <x:c r="H52" s="42"/>
    </x:row>
    <x:row r="53" ht="23" customHeight="1">
      <x:c r="A53" s="2" t="str">
        <x:v>Horas máquina utilizadas por este lote</x:v>
      </x:c>
      <x:c r="B53" s="2"/>
      <x:c r="C53" s="5"/>
      <x:c r="D53" s="5"/>
      <x:c r="E53" s="5"/>
      <x:c r="F53" s="5"/>
      <x:c r="G53" s="40" t="n">
        <x:v>12</x:v>
      </x:c>
      <x:c r="H53" s="42"/>
    </x:row>
    <x:row r="54" ht="23" customHeight="1">
      <x:c r="A54" s="2" t="str">
        <x:v>Indirectos variables del periodo MXN</x:v>
      </x:c>
      <x:c r="B54" s="2"/>
      <x:c r="C54" s="5"/>
      <x:c r="D54" s="5"/>
      <x:c r="E54" s="5"/>
      <x:c r="F54" s="5"/>
      <x:c r="G54" s="31" t="n">
        <x:v>8000</x:v>
      </x:c>
      <x:c r="H54" s="42"/>
    </x:row>
    <x:row r="55" ht="23" customHeight="1">
      <x:c r="A55" s="2"/>
      <x:c r="B55" s="2"/>
      <x:c r="C55" s="5"/>
      <x:c r="D55" s="5"/>
      <x:c r="E55" s="5"/>
      <x:c r="F55" s="5"/>
      <x:c r="G55" s="32"/>
      <x:c r="H55" s="42"/>
    </x:row>
    <x:row r="56" ht="23" customHeight="1">
      <x:c r="A56" s="2" t="str">
        <x:v>Tasa fija MXN por hora máquina</x:v>
      </x:c>
      <x:c r="B56" s="2"/>
      <x:c r="C56" s="5"/>
      <x:c r="D56" s="5"/>
      <x:c r="E56" s="5"/>
      <x:c r="F56" s="5"/>
      <x:c r="G56" s="32" t="n">
        <x:f>IF(H50="Completo",G50/MAX(G51,G52),"n.a.")</x:f>
        <x:v>150</x:v>
      </x:c>
      <x:c r="H56" s="42"/>
    </x:row>
    <x:row r="57" ht="23" customHeight="1">
      <x:c r="A57" s="2" t="str">
        <x:v>Tasa variable MXN por hora máquina</x:v>
      </x:c>
      <x:c r="B57" s="2"/>
      <x:c r="C57" s="5"/>
      <x:c r="D57" s="5"/>
      <x:c r="E57" s="5"/>
      <x:c r="F57" s="5"/>
      <x:c r="G57" s="32" t="n">
        <x:f>IF(H50="Completo",G54/G52,"n.a.")</x:f>
        <x:v>50</x:v>
      </x:c>
      <x:c r="H57" s="42"/>
    </x:row>
    <x:row r="58" ht="23" customHeight="1">
      <x:c r="A58" s="2" t="str">
        <x:v>Tasa total MXN por hora máquina</x:v>
      </x:c>
      <x:c r="B58" s="2"/>
      <x:c r="C58" s="5"/>
      <x:c r="D58" s="5"/>
      <x:c r="E58" s="5"/>
      <x:c r="F58" s="5"/>
      <x:c r="G58" s="32" t="n">
        <x:f>IF(COUNT(G56:G57)=2,SUM(G56:G57),"n.a.")</x:f>
        <x:v>200</x:v>
      </x:c>
      <x:c r="H58" s="42"/>
    </x:row>
    <x:row r="59" ht="23" customHeight="1">
      <x:c r="A59" s="28" t="str">
        <x:v>Indirectos asignados al lote MXN</x:v>
      </x:c>
      <x:c r="B59" s="28"/>
      <x:c r="C59" s="29"/>
      <x:c r="D59" s="29"/>
      <x:c r="E59" s="29"/>
      <x:c r="F59" s="29"/>
      <x:c r="G59" s="39" t="n">
        <x:f>IF(ISNUMBER(G58),G58*G53,"n.a.")</x:f>
        <x:v>2400</x:v>
      </x:c>
      <x:c r="H59" s="44"/>
    </x:row>
    <x:row r="60" ht="23" customHeight="1">
      <x:c r="A60" s="2" t="str">
        <x:v>Base fija: mayor entre capacidad normal y horas reales del periodo. Base variable: horas reales.</x:v>
      </x:c>
      <x:c r="B60" s="2"/>
      <x:c r="C60" s="5"/>
      <x:c r="D60" s="5"/>
      <x:c r="E60" s="5"/>
      <x:c r="F60" s="5"/>
      <x:c r="G60" s="32"/>
      <x:c r="H60" s="42"/>
    </x:row>
    <x:row r="61" ht="23" customHeight="1">
      <x:c r="A61" s="2" t="str">
        <x:v>Excluye materiales, salarios y servicios ya capturados. Usa un solo centro de costo y base homogénea.</x:v>
      </x:c>
      <x:c r="B61" s="2"/>
      <x:c r="C61" s="5"/>
      <x:c r="D61" s="5"/>
      <x:c r="E61" s="5"/>
      <x:c r="F61" s="5"/>
      <x:c r="G61" s="32"/>
      <x:c r="H61" s="42"/>
    </x:row>
    <x:row r="62" ht="23" customHeight="1">
      <x:c r="A62" s="2"/>
      <x:c r="B62" s="2"/>
      <x:c r="C62" s="5"/>
      <x:c r="D62" s="5"/>
      <x:c r="E62" s="5"/>
      <x:c r="F62" s="5"/>
      <x:c r="G62" s="32"/>
      <x:c r="H62" s="42"/>
    </x:row>
    <x:row r="63" ht="28" customHeight="1">
      <x:c r="A63" s="12" t="str">
        <x:v>Servicios externos atribuibles al lote</x:v>
      </x:c>
      <x:c r="B63" s="12"/>
      <x:c r="C63" s="13"/>
      <x:c r="D63" s="13"/>
      <x:c r="E63" s="13"/>
      <x:c r="F63" s="13"/>
      <x:c r="G63" s="35"/>
      <x:c r="H63" s="43"/>
    </x:row>
    <x:row r="64" ht="38" customHeight="1">
      <x:c r="A64" s="24" t="str">
        <x:v>Servicio</x:v>
      </x:c>
      <x:c r="B64" s="24" t="str">
        <x:v>Unidad</x:v>
      </x:c>
      <x:c r="C64" s="25" t="str">
        <x:v>Cantidad</x:v>
      </x:c>
      <x:c r="D64" s="25" t="str"/>
      <x:c r="E64" s="25" t="str"/>
      <x:c r="F64" s="25" t="str">
        <x:v>Costo MXN por unidad</x:v>
      </x:c>
      <x:c r="G64" s="38" t="str">
        <x:v>Costo MXN</x:v>
      </x:c>
      <x:c r="H64" s="24" t="str">
        <x:v>Revisión</x:v>
      </x:c>
    </x:row>
    <x:row r="65" ht="23" customHeight="1">
      <x:c r="A65" s="27" t="str">
        <x:v>Sin servicios en el ejemplo</x:v>
      </x:c>
      <x:c r="B65" s="27" t="str">
        <x:v>servicio</x:v>
      </x:c>
      <x:c r="C65" s="15" t="n">
        <x:v>0</x:v>
      </x:c>
      <x:c r="D65" s="5"/>
      <x:c r="E65" s="5"/>
      <x:c r="F65" s="15" t="n">
        <x:v>0</x:v>
      </x:c>
      <x:c r="G65" s="32" t="n">
        <x:f>IF(H65="Completo",C65*F65,"")</x:f>
        <x:v>0</x:v>
      </x:c>
      <x:c r="H65" s="42" t="str">
        <x:f>IF(COUNTA(A65:C65,F65)=0,"Sin usar",IF(OR(A65="",B65="",COUNT(C65,F65)&lt;&gt;2),"Revisar datos",IF(OR(C65&lt;0,F65&lt;0),"Revisar cantidades","Completo")))</x:f>
        <x:v>Completo</x:v>
      </x:c>
    </x:row>
    <x:row r="66" ht="23" customHeight="1">
      <x:c r="A66" s="27"/>
      <x:c r="B66" s="27"/>
      <x:c r="C66" s="15"/>
      <x:c r="D66" s="5"/>
      <x:c r="E66" s="5"/>
      <x:c r="F66" s="15"/>
      <x:c r="G66" s="32" t="str">
        <x:f>IF(H66="Completo",C66*F66,"")</x:f>
      </x:c>
      <x:c r="H66" s="42" t="str">
        <x:f>IF(COUNTA(A66:C66,F66)=0,"Sin usar",IF(OR(A66="",B66="",COUNT(C66,F66)&lt;&gt;2),"Revisar datos",IF(OR(C66&lt;0,F66&lt;0),"Revisar cantidades","Completo")))</x:f>
        <x:v>Sin usar</x:v>
      </x:c>
    </x:row>
    <x:row r="67" ht="23" customHeight="1">
      <x:c r="A67" s="27"/>
      <x:c r="B67" s="27"/>
      <x:c r="C67" s="15"/>
      <x:c r="D67" s="5"/>
      <x:c r="E67" s="5"/>
      <x:c r="F67" s="15"/>
      <x:c r="G67" s="32" t="str">
        <x:f>IF(H67="Completo",C67*F67,"")</x:f>
      </x:c>
      <x:c r="H67" s="42" t="str">
        <x:f>IF(COUNTA(A67:C67,F67)=0,"Sin usar",IF(OR(A67="",B67="",COUNT(C67,F67)&lt;&gt;2),"Revisar datos",IF(OR(C67&lt;0,F67&lt;0),"Revisar cantidades","Completo")))</x:f>
        <x:v>Sin usar</x:v>
      </x:c>
    </x:row>
    <x:row r="68" ht="23" customHeight="1">
      <x:c r="A68" s="27"/>
      <x:c r="B68" s="27"/>
      <x:c r="C68" s="15"/>
      <x:c r="D68" s="5"/>
      <x:c r="E68" s="5"/>
      <x:c r="F68" s="15"/>
      <x:c r="G68" s="32" t="str">
        <x:f>IF(H68="Completo",C68*F68,"")</x:f>
      </x:c>
      <x:c r="H68" s="42" t="str">
        <x:f>IF(COUNTA(A68:C68,F68)=0,"Sin usar",IF(OR(A68="",B68="",COUNT(C68,F68)&lt;&gt;2),"Revisar datos",IF(OR(C68&lt;0,F68&lt;0),"Revisar cantidades","Completo")))</x:f>
        <x:v>Sin usar</x:v>
      </x:c>
    </x:row>
    <x:row r="69" ht="23" customHeight="1">
      <x:c r="A69" s="28" t="str">
        <x:v>Total de servicios externos</x:v>
      </x:c>
      <x:c r="B69" s="28"/>
      <x:c r="C69" s="29"/>
      <x:c r="D69" s="29"/>
      <x:c r="E69" s="29"/>
      <x:c r="F69" s="29"/>
      <x:c r="G69" s="39" t="n">
        <x:f>IF(OR(COUNT(G65:G68)=0,(COUNTIFS(H65:H68,"Revisar datos")+COUNTIFS(H65:H68,"Revisar cantidades"))&gt;0),"n.a.",SUM(G65:G68))</x:f>
        <x:v>0</x:v>
      </x:c>
      <x:c r="H69" s="44"/>
    </x:row>
    <x:row r="70" ht="23" customHeight="1">
      <x:c r="A70" s="2" t="str">
        <x:v>Si no hay servicios, conserva una fila con cantidad 0 y costo 0; deja las demás vacías.</x:v>
      </x:c>
      <x:c r="B70" s="2"/>
      <x:c r="C70" s="5"/>
      <x:c r="D70" s="5"/>
      <x:c r="E70" s="5"/>
      <x:c r="F70" s="5"/>
      <x:c r="G70" s="32"/>
      <x:c r="H70" s="42"/>
    </x:row>
    <x:row r="71" ht="23" customHeight="1">
      <x:c r="A71" s="2"/>
      <x:c r="B71" s="2"/>
      <x:c r="C71" s="5"/>
      <x:c r="D71" s="5"/>
      <x:c r="E71" s="5"/>
      <x:c r="F71" s="5"/>
      <x:c r="G71" s="32"/>
      <x:c r="H71" s="42"/>
    </x:row>
    <x:row r="72" ht="28" customHeight="1">
      <x:c r="A72" s="12" t="str">
        <x:v>Comprobaciones del periodo</x:v>
      </x:c>
      <x:c r="B72" s="12"/>
      <x:c r="C72" s="13"/>
      <x:c r="D72" s="13"/>
      <x:c r="E72" s="13"/>
      <x:c r="F72" s="13"/>
      <x:c r="G72" s="35"/>
      <x:c r="H72" s="43"/>
    </x:row>
    <x:row r="73" ht="23" customHeight="1">
      <x:c r="A73" s="2" t="str">
        <x:v>Fijo asignado a toda la producción MXN</x:v>
      </x:c>
      <x:c r="B73" s="2"/>
      <x:c r="C73" s="5"/>
      <x:c r="D73" s="5"/>
      <x:c r="E73" s="5"/>
      <x:c r="F73" s="5"/>
      <x:c r="G73" s="32" t="n">
        <x:f>IF(ISNUMBER(G56),G56*G52,"n.a.")</x:f>
        <x:v>24000</x:v>
      </x:c>
      <x:c r="H73" s="42"/>
    </x:row>
    <x:row r="74" ht="23" customHeight="1">
      <x:c r="A74" s="2" t="str">
        <x:v>Fijo no asignado del periodo MXN</x:v>
      </x:c>
      <x:c r="B74" s="2"/>
      <x:c r="C74" s="5"/>
      <x:c r="D74" s="5"/>
      <x:c r="E74" s="5"/>
      <x:c r="F74" s="5"/>
      <x:c r="G74" s="32" t="n">
        <x:f>IF(ISNUMBER(G73),G50-G73,"n.a.")</x:f>
        <x:v>6000</x:v>
      </x:c>
      <x:c r="H74" s="42"/>
    </x:row>
    <x:row r="75" ht="23" customHeight="1">
      <x:c r="A75" s="2" t="str">
        <x:v>Conciliación de indirecto fijo MXN</x:v>
      </x:c>
      <x:c r="B75" s="2"/>
      <x:c r="C75" s="5"/>
      <x:c r="D75" s="5"/>
      <x:c r="E75" s="5"/>
      <x:c r="F75" s="5"/>
      <x:c r="G75" s="32" t="n">
        <x:f>IF(COUNT(G73:G74)=2,G50-SUM(G73:G74),"n.a.")</x:f>
        <x:v>0</x:v>
      </x:c>
      <x:c r="H75" s="42"/>
    </x:row>
    <x:row r="76" ht="23" customHeight="1">
      <x:c r="A76" s="2" t="str">
        <x:v>La parte no asignada es del periodo completo. No se suma al costo de este lote.</x:v>
      </x:c>
      <x:c r="B76" s="2"/>
      <x:c r="C76" s="5"/>
      <x:c r="D76" s="5"/>
      <x:c r="E76" s="5"/>
      <x:c r="F76" s="5"/>
      <x:c r="G76" s="5"/>
      <x:c r="H76" s="2"/>
    </x:row>
    <x:row r="77" ht="23" customHeight="1">
      <x:c r="A77" s="2"/>
      <x:c r="B77" s="2"/>
      <x:c r="C77" s="5"/>
      <x:c r="D77" s="5"/>
      <x:c r="E77" s="5"/>
      <x:c r="F77" s="5"/>
      <x:c r="G77" s="5"/>
      <x:c r="H77" s="2"/>
    </x:row>
    <x:row r="78" ht="23" customHeight="1">
      <x:c r="A78" s="2" t="str">
        <x:v>Guarda una copia por lote. La guía explica límites, controles y el resultado esperado del ejemplo.</x:v>
      </x:c>
      <x:c r="B78" s="2"/>
      <x:c r="C78" s="5"/>
      <x:c r="D78" s="5"/>
      <x:c r="E78" s="5"/>
      <x:c r="F78" s="5"/>
      <x:c r="G78" s="5"/>
      <x:c r="H78" s="2"/>
    </x:row>
    <x:row r="79" ht="23" customHeight="1">
      <x:c r="A79" s="2"/>
      <x:c r="B79" s="2"/>
      <x:c r="C79" s="5"/>
      <x:c r="D79" s="5"/>
      <x:c r="E79" s="5"/>
      <x:c r="F79" s="5"/>
      <x:c r="G79" s="5"/>
      <x:c r="H79" s="2"/>
    </x:row>
    <x:row r="80" ht="23" customHeight="1">
      <x:c r="A80" s="2"/>
      <x:c r="B80" s="2"/>
      <x:c r="C80" s="5"/>
      <x:c r="D80" s="5"/>
      <x:c r="E80" s="5"/>
      <x:c r="F80" s="5"/>
      <x:c r="G80" s="5"/>
      <x:c r="H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</x:row>
  </x:sheetData>
  <x:conditionalFormatting sqref="H25:H34">
    <x:cfRule type="containsText" dxfId="0" priority="1" operator="containsText" text="Revisar"/>
  </x:conditionalFormatting>
  <x:conditionalFormatting sqref="H40:H45">
    <x:cfRule type="containsText" dxfId="1" priority="2" operator="containsText" text="Revisar"/>
  </x:conditionalFormatting>
  <x:conditionalFormatting sqref="H65:H68">
    <x:cfRule type="containsText" dxfId="2" priority="3" operator="containsText" text="Revisar"/>
  </x:conditionalFormatting>
  <x:conditionalFormatting sqref="H50:H50">
    <x:cfRule type="containsText" dxfId="3" priority="4" operator="containsText" text="Revisar"/>
  </x:conditionalFormatting>
  <x:dataValidations count="2">
    <x:dataValidation type="list" sqref="G19">
      <x:formula1>"Sí,No"</x:formula1>
    </x:dataValidation>
    <x:dataValidation type="whole" operator="greaterThan" sqref="G18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899AA"/>
  </x:sheetPr>
  <x:sheetViews>
    <x:sheetView showGridLines="0" workbookViewId="0"/>
  </x:sheetViews>
  <x:sheetFormatPr defaultRowHeight="15"/>
  <x:cols>
    <x:col min="1" max="1" width="31" hidden="0" customWidth="1"/>
    <x:col min="2" max="2" width="108" hidden="0" customWidth="1"/>
  </x:cols>
  <x:sheetData>
    <x:row r="1" ht="35" customHeight="1">
      <x:c r="A1" s="2"/>
      <x:c r="B1" s="42"/>
      <x:c r="C1" s="2"/>
      <x:c r="D1" s="2"/>
      <x:c r="E1" s="2"/>
      <x:c r="F1" s="2"/>
      <x:c r="G1" s="2"/>
      <x:c r="H1" s="2"/>
    </x:row>
    <x:row r="2" ht="35" customHeight="1">
      <x:c r="A2" s="45" t="str">
        <x:v>Guía de uso</x:v>
      </x:c>
      <x:c r="B2" s="42"/>
      <x:c r="C2" s="2"/>
      <x:c r="D2" s="2"/>
      <x:c r="E2" s="2"/>
      <x:c r="F2" s="2"/>
      <x:c r="G2" s="2"/>
      <x:c r="H2" s="2"/>
    </x:row>
    <x:row r="3" ht="35" customHeight="1">
      <x:c r="A3" s="2"/>
      <x:c r="B3" s="42"/>
      <x:c r="C3" s="2"/>
      <x:c r="D3" s="2"/>
      <x:c r="E3" s="2"/>
      <x:c r="F3" s="2"/>
      <x:c r="G3" s="2"/>
      <x:c r="H3" s="2"/>
    </x:row>
    <x:row r="4" ht="52" customHeight="1">
      <x:c r="A4" s="6" t="str">
        <x:v>Qué calcula</x:v>
      </x:c>
      <x:c r="B4" s="42" t="str">
        <x:v>Costo de un lote terminado y costo por unidad aceptada. Para responsables de Producción, Costos y Administración. Todos los importes están en MXN.</x:v>
      </x:c>
      <x:c r="C4" s="2"/>
      <x:c r="D4" s="2"/>
      <x:c r="E4" s="2"/>
      <x:c r="F4" s="2"/>
      <x:c r="G4" s="2"/>
      <x:c r="H4" s="2"/>
    </x:row>
    <x:row r="5" ht="52" customHeight="1">
      <x:c r="A5" s="6" t="str">
        <x:v>Antes de empezar</x:v>
      </x:c>
      <x:c r="B5" s="42" t="str">
        <x:v>Guarda una copia por lote. Sustituye el ejemplo ficticio en las celdas amarillas. Conserva las fórmulas y usa documentos con el mismo corte.</x:v>
      </x:c>
      <x:c r="C5" s="2"/>
      <x:c r="D5" s="2"/>
      <x:c r="E5" s="2"/>
      <x:c r="F5" s="2"/>
      <x:c r="G5" s="2"/>
      <x:c r="H5" s="2"/>
    </x:row>
    <x:row r="6" ht="52" customHeight="1">
      <x:c r="A6" s="6" t="str">
        <x:v>Resultado del ejemplo</x:v>
      </x:c>
      <x:c r="B6" s="42" t="str">
        <x:v>Materiales 11,100; mano de obra 4,080; externos 0; indirectos 2,400. Total 17,580 MXN. Con 100 unidades aceptadas, costo unitario 175.80 MXN.</x:v>
      </x:c>
      <x:c r="C6" s="2"/>
      <x:c r="D6" s="2"/>
      <x:c r="E6" s="2"/>
      <x:c r="F6" s="2"/>
      <x:c r="G6" s="2"/>
      <x:c r="H6" s="2"/>
    </x:row>
    <x:row r="7" ht="35" customHeight="1">
      <x:c r="A7" s="2"/>
      <x:c r="B7" s="42"/>
      <x:c r="C7" s="2"/>
      <x:c r="D7" s="2"/>
      <x:c r="E7" s="2"/>
      <x:c r="F7" s="2"/>
      <x:c r="G7" s="2"/>
      <x:c r="H7" s="2"/>
    </x:row>
    <x:row r="8" ht="52" customHeight="1">
      <x:c r="A8" s="6" t="str">
        <x:v>Paso 1</x:v>
      </x:c>
      <x:c r="B8" s="42" t="str">
        <x:v>Identifica producto, orden, unidades aceptadas y periodo de indirectos. Confirma que el lote esté terminado y conciliado. No incluye valuación de trabajo en proceso.</x:v>
      </x:c>
      <x:c r="C8" s="2"/>
      <x:c r="D8" s="2"/>
      <x:c r="E8" s="2"/>
      <x:c r="F8" s="2"/>
      <x:c r="G8" s="2"/>
      <x:c r="H8" s="2"/>
    </x:row>
    <x:row r="9" ht="52" customHeight="1">
      <x:c r="A9" s="6" t="str">
        <x:v>Paso 2</x:v>
      </x:c>
      <x:c r="B9" s="42" t="str">
        <x:v>Captura materiales entregados, devoluciones utilizables y costo unitario de valuación. Neto = entregado menos devuelto. Utiliza la misma unidad para las tres cantidades.</x:v>
      </x:c>
      <x:c r="C9" s="2"/>
      <x:c r="D9" s="2"/>
      <x:c r="E9" s="2"/>
      <x:c r="F9" s="2"/>
      <x:c r="G9" s="2"/>
      <x:c r="H9" s="2"/>
    </x:row>
    <x:row r="10" ht="52" customHeight="1">
      <x:c r="A10" s="6" t="str">
        <x:v>Paso 3</x:v>
      </x:c>
      <x:c r="B10" s="42" t="str">
        <x:v>Captura horas reales por operación y tarifa de costo laboral por hora. Incluye las cargas que defina tu empresa. No repitas esos importes como indirectos.</x:v>
      </x:c>
      <x:c r="C10" s="2"/>
      <x:c r="D10" s="2"/>
      <x:c r="E10" s="2"/>
      <x:c r="F10" s="2"/>
      <x:c r="G10" s="2"/>
      <x:c r="H10" s="2"/>
    </x:row>
    <x:row r="11" ht="52" customHeight="1">
      <x:c r="A11" s="6" t="str">
        <x:v>Paso 4</x:v>
      </x:c>
      <x:c r="B11" s="42" t="str">
        <x:v>Captura el grupo de indirectos fijos y variables del mismo periodo, capacidad normal, horas máquina reales de toda la producción y horas de este lote. Usa 0 en costos inexistentes.</x:v>
      </x:c>
      <x:c r="C11" s="2"/>
      <x:c r="D11" s="2"/>
      <x:c r="E11" s="2"/>
      <x:c r="F11" s="2"/>
      <x:c r="G11" s="2"/>
      <x:c r="H11" s="2"/>
    </x:row>
    <x:row r="12" ht="52" customHeight="1">
      <x:c r="A12" s="6" t="str">
        <x:v>Paso 5</x:v>
      </x:c>
      <x:c r="B12" s="42" t="str">
        <x:v>Captura servicios externos directamente atribuibles. Si no hubo, usa una fila con cantidad y costo 0. Una fila usada necesita nombre, unidad, cantidad y costo.</x:v>
      </x:c>
      <x:c r="C12" s="2"/>
      <x:c r="D12" s="2"/>
      <x:c r="E12" s="2"/>
      <x:c r="F12" s="2"/>
      <x:c r="G12" s="2"/>
      <x:c r="H12" s="2"/>
    </x:row>
    <x:row r="13" ht="52" customHeight="1">
      <x:c r="A13" s="6" t="str">
        <x:v>Paso 6</x:v>
      </x:c>
      <x:c r="B13" s="42" t="str">
        <x:v>Revisa las filas con avisos. n.a. significa que un resultado no está disponible. No sustituyas datos faltantes por 0; usa 0 sólo si confirmaste que el concepto no existió.</x:v>
      </x:c>
      <x:c r="C13" s="2"/>
      <x:c r="D13" s="2"/>
      <x:c r="E13" s="2"/>
      <x:c r="F13" s="2"/>
      <x:c r="G13" s="2"/>
      <x:c r="H13" s="2"/>
    </x:row>
    <x:row r="14" ht="35" customHeight="1">
      <x:c r="A14" s="2"/>
      <x:c r="B14" s="42"/>
      <x:c r="C14" s="2"/>
      <x:c r="D14" s="2"/>
      <x:c r="E14" s="2"/>
      <x:c r="F14" s="2"/>
      <x:c r="G14" s="2"/>
      <x:c r="H14" s="2"/>
    </x:row>
    <x:row r="15" ht="52" customHeight="1">
      <x:c r="A15" s="6" t="str">
        <x:v>Indirectos fijos</x:v>
      </x:c>
      <x:c r="B15" s="42" t="str">
        <x:v>Tasa fija = costos fijos del periodo / mayor entre capacidad normal y horas reales del periodo. Multiplica por horas del lote. La capacidad normal debe documentarse.</x:v>
      </x:c>
      <x:c r="C15" s="2"/>
      <x:c r="D15" s="2"/>
      <x:c r="E15" s="2"/>
      <x:c r="F15" s="2"/>
      <x:c r="G15" s="2"/>
      <x:c r="H15" s="2"/>
    </x:row>
    <x:row r="16" ht="52" customHeight="1">
      <x:c r="A16" s="6" t="str">
        <x:v>Indirectos variables</x:v>
      </x:c>
      <x:c r="B16" s="42" t="str">
        <x:v>Tasa variable = indirectos variables del periodo / horas máquina reales del periodo. Multiplica por horas del lote. La base debe explicar el consumo de los costos incluidos.</x:v>
      </x:c>
      <x:c r="C16" s="2"/>
      <x:c r="D16" s="2"/>
      <x:c r="E16" s="2"/>
      <x:c r="F16" s="2"/>
      <x:c r="G16" s="2"/>
      <x:c r="H16" s="2"/>
    </x:row>
    <x:row r="17" ht="52" customHeight="1">
      <x:c r="A17" s="6" t="str">
        <x:v>Base homogénea</x:v>
      </x:c>
      <x:c r="B17" s="42" t="str">
        <x:v>El modelo utiliza un centro de costo y horas máquina. Si existen centros con tasas diferentes o procesos intensivos en mano de obra, calcula las bases por separado antes de adaptar el archivo.</x:v>
      </x:c>
      <x:c r="C17" s="2"/>
      <x:c r="D17" s="2"/>
      <x:c r="E17" s="2"/>
      <x:c r="F17" s="2"/>
      <x:c r="G17" s="2"/>
      <x:c r="H17" s="2"/>
    </x:row>
    <x:row r="18" ht="52" customHeight="1">
      <x:c r="A18" s="6" t="str">
        <x:v>Fijo no asignado</x:v>
      </x:c>
      <x:c r="B18" s="42" t="str">
        <x:v>En el ejemplo: 30,000 / 200 = 150 por hora. Toda la producción absorbe 150 × 160 = 24,000. Quedan 6,000 del periodo sin asignar; no corresponden sólo a este lote.</x:v>
      </x:c>
      <x:c r="C18" s="2"/>
      <x:c r="D18" s="2"/>
      <x:c r="E18" s="2"/>
      <x:c r="F18" s="2"/>
      <x:c r="G18" s="2"/>
      <x:c r="H18" s="2"/>
    </x:row>
    <x:row r="19" ht="35" customHeight="1">
      <x:c r="A19" s="2"/>
      <x:c r="B19" s="42"/>
      <x:c r="C19" s="2"/>
      <x:c r="D19" s="2"/>
      <x:c r="E19" s="2"/>
      <x:c r="F19" s="2"/>
      <x:c r="G19" s="2"/>
      <x:c r="H19" s="2"/>
    </x:row>
    <x:row r="20" ht="52" customHeight="1">
      <x:c r="A20" s="6" t="str">
        <x:v>Alcance del costo</x:v>
      </x:c>
      <x:c r="B20" s="42" t="str">
        <x:v>Incluye materiales netos, costo laboral directo, servicios directos e indirectos asignados. Los costos y tarifas son capturados por el usuario; no hay conexión automática con Evidence ERP.</x:v>
      </x:c>
      <x:c r="C20" s="2"/>
      <x:c r="D20" s="2"/>
      <x:c r="E20" s="2"/>
      <x:c r="F20" s="2"/>
      <x:c r="G20" s="2"/>
      <x:c r="H20" s="2"/>
    </x:row>
    <x:row r="21" ht="52" customHeight="1">
      <x:c r="A21" s="6" t="str">
        <x:v>Evita duplicidades</x:v>
      </x:c>
      <x:c r="B21" s="42" t="str">
        <x:v>No repitas energía, mano de obra, consumibles o servicios entre rubros. No agregues otra merma porcentual si ya está incluida en las cantidades entregadas.</x:v>
      </x:c>
      <x:c r="C21" s="2"/>
      <x:c r="D21" s="2"/>
      <x:c r="E21" s="2"/>
      <x:c r="F21" s="2"/>
      <x:c r="G21" s="2"/>
      <x:c r="H21" s="2"/>
    </x:row>
    <x:row r="22" ht="52" customHeight="1">
      <x:c r="A22" s="6" t="str">
        <x:v>Condición del producto</x:v>
      </x:c>
      <x:c r="B22" s="42" t="str">
        <x:v>El denominador son unidades aceptadas de un lote cerrado. Excluye piezas aún por inspeccionar o en retrabajo. El costo registrado incluye los recursos del lote según el alcance capturado.</x:v>
      </x:c>
      <x:c r="C22" s="2"/>
      <x:c r="D22" s="2"/>
      <x:c r="E22" s="2"/>
      <x:c r="F22" s="2"/>
      <x:c r="G22" s="2"/>
      <x:c r="H22" s="2"/>
    </x:row>
    <x:row r="23" ht="52" customHeight="1">
      <x:c r="A23" s="6" t="str">
        <x:v>Situaciones por separar</x:v>
      </x:c>
      <x:c r="B23" s="42" t="str">
        <x:v>No distribuye coproductos, subproductos, devoluciones con distinta valuación, pérdidas anormales ni costos entre producción terminada y trabajo en proceso. Revisa esos casos con el responsable de costos.</x:v>
      </x:c>
      <x:c r="C23" s="2"/>
      <x:c r="D23" s="2"/>
      <x:c r="E23" s="2"/>
      <x:c r="F23" s="2"/>
      <x:c r="G23" s="2"/>
      <x:c r="H23" s="2"/>
    </x:row>
    <x:row r="24" ht="52" customHeight="1">
      <x:c r="A24" s="6" t="str">
        <x:v>Uso administrativo</x:v>
      </x:c>
      <x:c r="B24" s="42" t="str">
        <x:v>Es una herramienta de control y evaluación. No determina precio de venta, IVA, utilidad ni una valuación contable o fiscal completa. Define el tratamiento de impuestos recuperables, descuentos y gastos de compra antes de cargar costos.</x:v>
      </x:c>
      <x:c r="C24" s="2"/>
      <x:c r="D24" s="2"/>
      <x:c r="E24" s="2"/>
      <x:c r="F24" s="2"/>
      <x:c r="G24" s="2"/>
      <x:c r="H24" s="2"/>
    </x:row>
    <x:row r="25" ht="35" customHeight="1">
      <x:c r="A25" s="2"/>
      <x:c r="B25" s="42"/>
      <x:c r="C25" s="2"/>
      <x:c r="D25" s="2"/>
      <x:c r="E25" s="2"/>
      <x:c r="F25" s="2"/>
      <x:c r="G25" s="2"/>
      <x:c r="H25" s="2"/>
    </x:row>
    <x:row r="26" ht="52" customHeight="1">
      <x:c r="A26" s="6" t="str">
        <x:v>Comprobación 1</x:v>
      </x:c>
      <x:c r="B26" s="42" t="str">
        <x:v>Concilia salidas, devoluciones y cantidades aceptadas contra documentos. Revisa que las horas del lote no excedan las horas totales del periodo.</x:v>
      </x:c>
      <x:c r="C26" s="2"/>
      <x:c r="D26" s="2"/>
      <x:c r="E26" s="2"/>
      <x:c r="F26" s="2"/>
      <x:c r="G26" s="2"/>
      <x:c r="H26" s="2"/>
    </x:row>
    <x:row r="27" ht="52" customHeight="1">
      <x:c r="A27" s="6" t="str">
        <x:v>Comprobación 2</x:v>
      </x:c>
      <x:c r="B27" s="42" t="str">
        <x:v>La conciliación del fijo debe ser 0.00. Una diferencia o n.a. requiere revisión. Comprueba el cálculo manual de una fila de cada rubro.</x:v>
      </x:c>
      <x:c r="C27" s="2"/>
      <x:c r="D27" s="2"/>
      <x:c r="E27" s="2"/>
      <x:c r="F27" s="2"/>
      <x:c r="G27" s="2"/>
      <x:c r="H27" s="2"/>
    </x:row>
    <x:row r="28" ht="52" customHeight="1">
      <x:c r="A28" s="6" t="str">
        <x:v>Prueba de uso</x:v>
      </x:c>
      <x:c r="B28" s="42" t="str">
        <x:v>Cambia las unidades aceptadas de 100 a 80: el total permanece 17,580 y el costo unitario cambia a 219.75. Restablece 100 antes de iniciar otro ejercicio.</x:v>
      </x:c>
      <x:c r="C28" s="2"/>
      <x:c r="D28" s="2"/>
      <x:c r="E28" s="2"/>
      <x:c r="F28" s="2"/>
      <x:c r="G28" s="2"/>
      <x:c r="H28" s="2"/>
    </x:row>
    <x:row r="29" ht="35" customHeight="1">
      <x:c r="A29" s="2"/>
      <x:c r="B29" s="42"/>
      <x:c r="C29" s="2"/>
      <x:c r="D29" s="2"/>
      <x:c r="E29" s="2"/>
      <x:c r="F29" s="2"/>
      <x:c r="G29" s="2"/>
      <x:c r="H29" s="2"/>
    </x:row>
    <x:row r="30" ht="52" customHeight="1">
      <x:c r="A30" s="6" t="str">
        <x:v>Fuente conceptual</x:v>
      </x:c>
      <x:c r="B30" s="42" t="str">
        <x:v>IFRS Foundation, IAS 2 Inventories: costos de compra y conversión, mano de obra e indirectos de producción. Referencia general; no se presenta el archivo como cumplimiento integral de IAS 2.</x:v>
      </x:c>
      <x:c r="C30" s="2"/>
      <x:c r="D30" s="2"/>
      <x:c r="E30" s="2"/>
      <x:c r="F30" s="2"/>
      <x:c r="G30" s="2"/>
      <x:c r="H30" s="2"/>
    </x:row>
    <x:row r="31" ht="52" customHeight="1">
      <x:c r="A31" s="6" t="str">
        <x:v>Referencia</x:v>
      </x:c>
      <x:c r="B31" s="46" t="str">
        <x:v>https://www.ifrs.org/issued-standards/list-of-standards/ias-2-inventories/</x:v>
      </x:c>
      <x:c r="C31" s="2"/>
      <x:c r="D31" s="2"/>
      <x:c r="E31" s="2"/>
      <x:c r="F31" s="2"/>
      <x:c r="G31" s="2"/>
      <x:c r="H31" s="2"/>
    </x:row>
    <x:row r="32" ht="35" customHeight="1">
      <x:c r="A32" s="2"/>
      <x:c r="B32" s="42"/>
      <x:c r="C32" s="2"/>
      <x:c r="D32" s="2"/>
      <x:c r="E32" s="2"/>
      <x:c r="F32" s="2"/>
      <x:c r="G32" s="2"/>
      <x:c r="H32" s="2"/>
    </x:row>
    <x:row r="33" ht="52" customHeight="1">
      <x:c r="A33" s="6" t="str">
        <x:v>Revisa el flujo con Evidence</x:v>
      </x:c>
      <x:c r="B33" s="42" t="str">
        <x:v>Solicita una demostración con tus consumos, horas y cierre de orden. Confirma funciones, configuración y alcance de implementación en la propuesta. contacto@evidencetec.com</x:v>
      </x:c>
      <x:c r="C33" s="2"/>
      <x:c r="D33" s="2"/>
      <x:c r="E33" s="2"/>
      <x:c r="F33" s="2"/>
      <x:c r="G33" s="2"/>
      <x:c r="H33" s="2"/>
    </x:row>
    <x:row r="34" ht="35" customHeight="1">
      <x:c r="A34" s="2"/>
      <x:c r="B34" s="42"/>
      <x:c r="C34" s="2"/>
      <x:c r="D34" s="2"/>
      <x:c r="E34" s="2"/>
      <x:c r="F34" s="2"/>
      <x:c r="G34" s="2"/>
      <x:c r="H34" s="2"/>
    </x:row>
    <x:row r="35" ht="35" customHeight="1">
      <x:c r="A35" s="2"/>
      <x:c r="B35" s="42"/>
      <x:c r="C35" s="2"/>
      <x:c r="D35" s="2"/>
      <x:c r="E35" s="2"/>
      <x:c r="F35" s="2"/>
      <x:c r="G35" s="2"/>
      <x:c r="H35" s="2"/>
    </x:row>
    <x:row r="36" ht="35" customHeight="1">
      <x:c r="A36" s="2"/>
      <x:c r="B36" s="42"/>
      <x:c r="C36" s="2"/>
      <x:c r="D36" s="2"/>
      <x:c r="E36" s="2"/>
      <x:c r="F36" s="2"/>
      <x:c r="G36" s="2"/>
      <x:c r="H36" s="2"/>
    </x:row>
    <x:row r="37" ht="35" customHeight="1">
      <x:c r="A37" s="2"/>
      <x:c r="B37" s="42"/>
      <x:c r="C37" s="2"/>
      <x:c r="D37" s="2"/>
      <x:c r="E37" s="2"/>
      <x:c r="F37" s="2"/>
      <x:c r="G37" s="2"/>
      <x:c r="H37" s="2"/>
    </x:row>
    <x:row r="38" ht="35" customHeight="1">
      <x:c r="A38" s="2"/>
      <x:c r="B38" s="42"/>
      <x:c r="C38" s="2"/>
      <x:c r="D38" s="2"/>
      <x:c r="E38" s="2"/>
      <x:c r="F38" s="2"/>
      <x:c r="G38" s="2"/>
      <x:c r="H38" s="2"/>
    </x:row>
    <x:row r="39" ht="35" customHeight="1">
      <x:c r="A39" s="2"/>
      <x:c r="B39" s="42"/>
      <x:c r="C39" s="2"/>
      <x:c r="D39" s="2"/>
      <x:c r="E39" s="2"/>
      <x:c r="F39" s="2"/>
      <x:c r="G39" s="2"/>
      <x:c r="H39" s="2"/>
    </x:row>
    <x:row r="40" ht="35" customHeight="1">
      <x:c r="A40" s="2"/>
      <x:c r="B40" s="42"/>
      <x:c r="C40" s="2"/>
      <x:c r="D40" s="2"/>
      <x:c r="E40" s="2"/>
      <x:c r="F40" s="2"/>
      <x:c r="G40" s="2"/>
      <x:c r="H40" s="2"/>
    </x:row>
    <x:row r="41" ht="35" customHeight="1">
      <x:c r="A41" s="2"/>
      <x:c r="B41" s="42"/>
      <x:c r="C41" s="2"/>
      <x:c r="D41" s="2"/>
      <x:c r="E41" s="2"/>
      <x:c r="F41" s="2"/>
      <x:c r="G41" s="2"/>
      <x:c r="H41" s="2"/>
    </x:row>
    <x:row r="42" ht="35" customHeight="1">
      <x:c r="A42" s="2"/>
      <x:c r="B42" s="42"/>
      <x:c r="C42" s="2"/>
      <x:c r="D42" s="2"/>
      <x:c r="E42" s="2"/>
      <x:c r="F42" s="2"/>
      <x:c r="G42" s="2"/>
      <x:c r="H42" s="2"/>
    </x:row>
    <x:row r="43" ht="35" customHeight="1">
      <x:c r="A43" s="2"/>
      <x:c r="B43" s="42"/>
      <x:c r="C43" s="2"/>
      <x:c r="D43" s="2"/>
      <x:c r="E43" s="2"/>
      <x:c r="F43" s="2"/>
      <x:c r="G43" s="2"/>
      <x:c r="H43" s="2"/>
    </x:row>
    <x:row r="44" ht="35" customHeight="1">
      <x:c r="A44" s="2"/>
      <x:c r="B44" s="42"/>
      <x:c r="C44" s="2"/>
      <x:c r="D44" s="2"/>
      <x:c r="E44" s="2"/>
      <x:c r="F44" s="2"/>
      <x:c r="G44" s="2"/>
      <x:c r="H44" s="2"/>
    </x:row>
    <x:row r="45" ht="35" customHeight="1">
      <x:c r="A45" s="2"/>
      <x:c r="B45" s="42"/>
      <x:c r="C45" s="2"/>
      <x:c r="D45" s="2"/>
      <x:c r="E45" s="2"/>
      <x:c r="F45" s="2"/>
      <x:c r="G45" s="2"/>
      <x:c r="H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</x:row>
  </x:sheetData>
  <x:pageMargins left="0.7" right="0.7" top="0.75" bottom="0.75" header="0.3" footer="0.3"/>
</x:worksheet>
</file>